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405" windowWidth="21495" windowHeight="10965" activeTab="1"/>
  </bookViews>
  <sheets>
    <sheet name="справка-расчет" sheetId="1" r:id="rId1"/>
    <sheet name="справка-печать" sheetId="2" r:id="rId2"/>
  </sheets>
  <definedNames/>
  <calcPr fullCalcOnLoad="1"/>
</workbook>
</file>

<file path=xl/sharedStrings.xml><?xml version="1.0" encoding="utf-8"?>
<sst xmlns="http://schemas.openxmlformats.org/spreadsheetml/2006/main" count="120" uniqueCount="65">
  <si>
    <t>(полное наименование управляющей компании)</t>
  </si>
  <si>
    <t xml:space="preserve"> </t>
  </si>
  <si>
    <t>код стр.</t>
  </si>
  <si>
    <t>010</t>
  </si>
  <si>
    <t>020</t>
  </si>
  <si>
    <t>030</t>
  </si>
  <si>
    <t>040</t>
  </si>
  <si>
    <t>050</t>
  </si>
  <si>
    <t>060</t>
  </si>
  <si>
    <t>(тыс. рублей)</t>
  </si>
  <si>
    <t>011</t>
  </si>
  <si>
    <t>012</t>
  </si>
  <si>
    <t>021</t>
  </si>
  <si>
    <t>022</t>
  </si>
  <si>
    <t>С УПРАВЛЕНИЕМ АКЦИОНЕРНЫМ ИНВЕСТИЦИОННЫМ</t>
  </si>
  <si>
    <t>ФОНДОМ И ДОВЕРИТЕЛЬНЫМ УПРАВЛЕНИЕМ</t>
  </si>
  <si>
    <t>ПАЕВЫМ ИНВЕСТИЦИОННЫМ ФОНДОМ</t>
  </si>
  <si>
    <t>Наименование показателя</t>
  </si>
  <si>
    <t>Сумма (тыс. рублей)</t>
  </si>
  <si>
    <t>Доля расходов в среднегодовой стоимости чистых активов (процентов)</t>
  </si>
  <si>
    <t>-управляющей компании</t>
  </si>
  <si>
    <t>013</t>
  </si>
  <si>
    <t>-оценщику</t>
  </si>
  <si>
    <t>014</t>
  </si>
  <si>
    <t>015</t>
  </si>
  <si>
    <t>-аудитору</t>
  </si>
  <si>
    <t>Сформированный резерв на выплату вознаграждений</t>
  </si>
  <si>
    <t>Итого расходов</t>
  </si>
  <si>
    <t>Превышение нормируемых расходов</t>
  </si>
  <si>
    <t>-с совершением сделок с имуществом, составляющим фонд</t>
  </si>
  <si>
    <t>Общество с ограниченной ответственностью "Управляющая компания "АГАНА"</t>
  </si>
  <si>
    <t>Сумма начисленного вознаграждения, всего в том числе:</t>
  </si>
  <si>
    <t>-лицу, осуществляющему ведение реестра владельцев инвестиционных паев паевого инвестиционного фонда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</si>
  <si>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</si>
  <si>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</si>
  <si>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>федеральным органом исполнительной власти по рынку ценных бумаг и регистрационный номер)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</si>
  <si>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</si>
  <si>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</si>
  <si>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</si>
  <si>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-с обслуживанием банковского счета фонда</t>
  </si>
  <si>
    <t>Превышение (+) или недостаток (-) резерва на выплату вознаграждений**</t>
  </si>
  <si>
    <t>Федеральная служба по финансовым рынкам № 21-000-1-00043 от 17.01.2001</t>
  </si>
  <si>
    <t>-с обслуживанием счета депо</t>
  </si>
  <si>
    <t>Генеральный директор                 ________________________/Л.И. Кругляк/</t>
  </si>
  <si>
    <t>ОТЧЕТ</t>
  </si>
  <si>
    <t xml:space="preserve">О ВОЗНАГРАЖДЕНИИ УПРАВЛЯЮЩЕЙ КОМПАНИИ И РАСХОДАХ, СВЯЗАННЫХ </t>
  </si>
  <si>
    <t>115162, Российская Федерация, г. Москва, ул. Шаболовка, дом 31, стр. Б., т.(495) 980-13-31</t>
  </si>
  <si>
    <t>за 2015 год</t>
  </si>
  <si>
    <t>Главный бухгалтер                       ________________________/С.И. Фролова/</t>
  </si>
  <si>
    <t>10. Среднегодовая СЧА для расчетов используется такая же как и для расчетов максимального размера вознаграждения, т.е. С учетом 30 и 31 числа (по состоянию на 2015г.)</t>
  </si>
  <si>
    <t>9.   Если СД и реестр в одном лице получают общее вознаграждение, то необходимо это отразить в отчете так, как это сделано в стр.012 с последующей ссылкой на договор</t>
  </si>
  <si>
    <t>8.   Стр. 80 (превышение нормируемых расходов) заполняется в случае, если в отчетном году было превышение "прочих расходов" на сумму превышения. В противном случае, ставится "0"</t>
  </si>
  <si>
    <t>7.   Итого расходов = стр.010 + стр. 020</t>
  </si>
  <si>
    <t>6.   Превышение или недостаток резерва рассчитывается по формуле = стр.30-стр.10</t>
  </si>
  <si>
    <t>5.   Строка 30 равна сумме начисленного за год резерва, она должна сходиться с данными справки о приросте за декабрь (по последний рабочий день года включительно)</t>
  </si>
  <si>
    <t>4.   Строка 20 равна общей сумме расходов, связанных с доверительным управлением фондом, т.н. "прочие расходы" (при этом данные отражаются в разбивке, если статья прочих расходов составляет 5 и более процентов от общей "прочих" расходов)</t>
  </si>
  <si>
    <t>3.   В строке 10 в разбивке отражаются данные по начисленному вознаграждения по каждому контрагенту</t>
  </si>
  <si>
    <t>2.   Данные отчета должны сходиться с данными последней справки Отчета о приросте за год</t>
  </si>
  <si>
    <t>1.   Указываем год, за который составляем отчет</t>
  </si>
  <si>
    <t>-специализированному депозитарию (в т.ч. лицу, осуществляющему ведение реестра владельцев паев паевого инвестиционного фонда)*</t>
  </si>
  <si>
    <t>Расходы, связанные с управлением акционерным инвестиционным фондом (доверительным управлением паевым инвестиционным фондом), всего в том числе (по видам расходов):</t>
  </si>
  <si>
    <t>023</t>
  </si>
  <si>
    <t xml:space="preserve">* в соответствии  с соглашением б/н от 31.01.2013г. о вознаграждении за оказание услуг управляющей компании закрытых паевых инвестиционных фондов </t>
  </si>
  <si>
    <t xml:space="preserve">Закрытый паевой инвестиционный фонд смешанных инвестиций «Возрождение Абхазии» </t>
  </si>
  <si>
    <t>Федеральная служба по финансовым рынкам № 1794-94164564 от 25.05.2010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</si>
</sst>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0.0%"/>
    <numFmt numFmtId="188" formatCode="#,##0.0"/>
    <numFmt numFmtId="189" formatCode="0.0000%"/>
    <numFmt numFmtId="190" formatCode="#,##0.00;[Red]\-#,##0.00"/>
    <numFmt numFmtId="191" formatCode="#,##0.000000&quot;р.&quot;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Arial Cyr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>
      <alignment horizontal="left"/>
    </xf>
    <xf numFmtId="2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90" fontId="9" fillId="0" borderId="0" xfId="53" applyNumberFormat="1" applyFont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4" fontId="11" fillId="0" borderId="11" xfId="0" applyNumberFormat="1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180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center"/>
    </xf>
    <xf numFmtId="180" fontId="3" fillId="0" borderId="21" xfId="0" applyNumberFormat="1" applyFont="1" applyBorder="1" applyAlignment="1">
      <alignment/>
    </xf>
    <xf numFmtId="49" fontId="3" fillId="0" borderId="19" xfId="0" applyNumberFormat="1" applyFont="1" applyFill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49" fontId="11" fillId="0" borderId="20" xfId="0" applyNumberFormat="1" applyFont="1" applyBorder="1" applyAlignment="1">
      <alignment horizontal="center"/>
    </xf>
    <xf numFmtId="180" fontId="11" fillId="0" borderId="21" xfId="0" applyNumberFormat="1" applyFont="1" applyBorder="1" applyAlignment="1">
      <alignment/>
    </xf>
    <xf numFmtId="49" fontId="11" fillId="0" borderId="2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center"/>
    </xf>
    <xf numFmtId="180" fontId="11" fillId="0" borderId="24" xfId="0" applyNumberFormat="1" applyFont="1" applyBorder="1" applyAlignment="1">
      <alignment/>
    </xf>
    <xf numFmtId="180" fontId="3" fillId="0" borderId="17" xfId="0" applyNumberFormat="1" applyFont="1" applyFill="1" applyBorder="1" applyAlignment="1">
      <alignment/>
    </xf>
    <xf numFmtId="180" fontId="3" fillId="0" borderId="20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180" fontId="11" fillId="0" borderId="20" xfId="0" applyNumberFormat="1" applyFont="1" applyFill="1" applyBorder="1" applyAlignment="1">
      <alignment/>
    </xf>
    <xf numFmtId="180" fontId="11" fillId="0" borderId="23" xfId="0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4" fontId="3" fillId="0" borderId="2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рав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3"/>
  <sheetViews>
    <sheetView zoomScale="80" zoomScaleNormal="80" zoomScalePageLayoutView="0" workbookViewId="0" topLeftCell="A16">
      <selection activeCell="B42" sqref="B42"/>
    </sheetView>
  </sheetViews>
  <sheetFormatPr defaultColWidth="9.00390625" defaultRowHeight="12.75"/>
  <cols>
    <col min="1" max="1" width="4.875" style="3" customWidth="1"/>
    <col min="2" max="2" width="97.125" style="3" customWidth="1"/>
    <col min="3" max="3" width="8.625" style="3" bestFit="1" customWidth="1"/>
    <col min="4" max="4" width="14.25390625" style="14" bestFit="1" customWidth="1"/>
    <col min="5" max="5" width="17.875" style="3" customWidth="1"/>
    <col min="6" max="6" width="9.125" style="3" customWidth="1"/>
    <col min="7" max="7" width="17.00390625" style="3" bestFit="1" customWidth="1"/>
    <col min="8" max="8" width="13.00390625" style="3" bestFit="1" customWidth="1"/>
    <col min="9" max="9" width="17.75390625" style="3" bestFit="1" customWidth="1"/>
    <col min="10" max="16384" width="9.125" style="3" customWidth="1"/>
  </cols>
  <sheetData>
    <row r="1" spans="2:5" ht="18.75">
      <c r="B1" s="57" t="s">
        <v>44</v>
      </c>
      <c r="C1" s="57"/>
      <c r="D1" s="57"/>
      <c r="E1" s="57"/>
    </row>
    <row r="2" spans="2:5" ht="18.75">
      <c r="B2" s="57" t="s">
        <v>45</v>
      </c>
      <c r="C2" s="57"/>
      <c r="D2" s="57"/>
      <c r="E2" s="57"/>
    </row>
    <row r="3" spans="2:5" ht="18.75">
      <c r="B3" s="57" t="s">
        <v>14</v>
      </c>
      <c r="C3" s="57"/>
      <c r="D3" s="57"/>
      <c r="E3" s="57"/>
    </row>
    <row r="4" spans="2:5" ht="18.75">
      <c r="B4" s="57" t="s">
        <v>15</v>
      </c>
      <c r="C4" s="57"/>
      <c r="D4" s="57"/>
      <c r="E4" s="57"/>
    </row>
    <row r="5" spans="2:5" ht="18.75">
      <c r="B5" s="57" t="s">
        <v>16</v>
      </c>
      <c r="C5" s="57"/>
      <c r="D5" s="57"/>
      <c r="E5" s="57"/>
    </row>
    <row r="6" spans="2:5" ht="18.75">
      <c r="B6" s="57" t="s">
        <v>47</v>
      </c>
      <c r="C6" s="57"/>
      <c r="D6" s="57"/>
      <c r="E6" s="57"/>
    </row>
    <row r="7" spans="2:5" s="23" customFormat="1" ht="15.75" customHeight="1">
      <c r="B7" s="60" t="s">
        <v>63</v>
      </c>
      <c r="C7" s="60"/>
      <c r="D7" s="60"/>
      <c r="E7" s="60"/>
    </row>
    <row r="8" spans="2:5" s="23" customFormat="1" ht="12.75">
      <c r="B8" s="58" t="s">
        <v>33</v>
      </c>
      <c r="C8" s="58"/>
      <c r="D8" s="58"/>
      <c r="E8" s="58"/>
    </row>
    <row r="9" spans="2:5" s="23" customFormat="1" ht="15.75">
      <c r="B9" s="60" t="s">
        <v>64</v>
      </c>
      <c r="C9" s="60"/>
      <c r="D9" s="60"/>
      <c r="E9" s="60"/>
    </row>
    <row r="10" spans="2:5" s="23" customFormat="1" ht="12.75">
      <c r="B10" s="58" t="s">
        <v>34</v>
      </c>
      <c r="C10" s="58"/>
      <c r="D10" s="58"/>
      <c r="E10" s="58"/>
    </row>
    <row r="11" spans="2:5" s="23" customFormat="1" ht="12.75">
      <c r="B11" s="58" t="s">
        <v>35</v>
      </c>
      <c r="C11" s="58"/>
      <c r="D11" s="58"/>
      <c r="E11" s="58"/>
    </row>
    <row r="12" spans="2:5" s="23" customFormat="1" ht="15.75">
      <c r="B12" s="60" t="s">
        <v>30</v>
      </c>
      <c r="C12" s="60"/>
      <c r="D12" s="60"/>
      <c r="E12" s="60"/>
    </row>
    <row r="13" spans="2:5" s="23" customFormat="1" ht="12.75">
      <c r="B13" s="58" t="s">
        <v>0</v>
      </c>
      <c r="C13" s="58"/>
      <c r="D13" s="58"/>
      <c r="E13" s="58"/>
    </row>
    <row r="14" spans="2:5" s="23" customFormat="1" ht="15.75">
      <c r="B14" s="60" t="s">
        <v>41</v>
      </c>
      <c r="C14" s="60"/>
      <c r="D14" s="60"/>
      <c r="E14" s="60"/>
    </row>
    <row r="15" spans="2:5" s="23" customFormat="1" ht="15.75" customHeight="1">
      <c r="B15" s="58" t="s">
        <v>36</v>
      </c>
      <c r="C15" s="58"/>
      <c r="D15" s="58"/>
      <c r="E15" s="58"/>
    </row>
    <row r="16" spans="2:5" s="23" customFormat="1" ht="15.75" customHeight="1">
      <c r="B16" s="58" t="s">
        <v>37</v>
      </c>
      <c r="C16" s="58"/>
      <c r="D16" s="58"/>
      <c r="E16" s="58"/>
    </row>
    <row r="17" spans="2:5" s="23" customFormat="1" ht="15.75" customHeight="1">
      <c r="B17" s="60" t="s">
        <v>46</v>
      </c>
      <c r="C17" s="60"/>
      <c r="D17" s="60"/>
      <c r="E17" s="60"/>
    </row>
    <row r="18" spans="2:5" s="23" customFormat="1" ht="12.75">
      <c r="B18" s="58" t="s">
        <v>38</v>
      </c>
      <c r="C18" s="58"/>
      <c r="D18" s="58"/>
      <c r="E18" s="58"/>
    </row>
    <row r="19" spans="2:4" ht="11.25" customHeight="1">
      <c r="B19" s="2"/>
      <c r="C19" s="2"/>
      <c r="D19" s="9"/>
    </row>
    <row r="20" spans="2:5" ht="15.75" thickBot="1">
      <c r="B20" s="1"/>
      <c r="C20" s="1"/>
      <c r="D20" s="54" t="s">
        <v>9</v>
      </c>
      <c r="E20" s="54"/>
    </row>
    <row r="21" spans="2:6" ht="72" thickBot="1">
      <c r="B21" s="26" t="s">
        <v>17</v>
      </c>
      <c r="C21" s="27" t="s">
        <v>2</v>
      </c>
      <c r="D21" s="28" t="s">
        <v>18</v>
      </c>
      <c r="E21" s="29" t="s">
        <v>19</v>
      </c>
      <c r="F21" s="5"/>
    </row>
    <row r="22" spans="2:5" ht="15" thickBot="1">
      <c r="B22" s="30">
        <v>1</v>
      </c>
      <c r="C22" s="31">
        <v>2</v>
      </c>
      <c r="D22" s="32">
        <v>3</v>
      </c>
      <c r="E22" s="33">
        <v>4</v>
      </c>
    </row>
    <row r="23" spans="2:7" ht="34.5" customHeight="1">
      <c r="B23" s="34" t="s">
        <v>31</v>
      </c>
      <c r="C23" s="35" t="s">
        <v>3</v>
      </c>
      <c r="D23" s="48">
        <f>D24+D25+D26+D27+D28</f>
        <v>1986</v>
      </c>
      <c r="E23" s="36">
        <f>ROUND(ABS(D23*100/$G$23),5)</f>
        <v>0.08163</v>
      </c>
      <c r="G23" s="21">
        <f>2432916822.71/1000</f>
        <v>2432916.82271</v>
      </c>
    </row>
    <row r="24" spans="2:9" ht="34.5" customHeight="1">
      <c r="B24" s="37" t="s">
        <v>20</v>
      </c>
      <c r="C24" s="38" t="s">
        <v>10</v>
      </c>
      <c r="D24" s="49">
        <f>600000/1000</f>
        <v>600</v>
      </c>
      <c r="E24" s="39">
        <f aca="true" t="shared" si="0" ref="E23:E36">ROUND(ABS(D24*100/$G$23),5)</f>
        <v>0.02466</v>
      </c>
      <c r="G24" s="21"/>
      <c r="I24" s="20"/>
    </row>
    <row r="25" spans="2:7" ht="34.5" customHeight="1">
      <c r="B25" s="40" t="s">
        <v>59</v>
      </c>
      <c r="C25" s="38" t="s">
        <v>11</v>
      </c>
      <c r="D25" s="49">
        <f>546000/1000</f>
        <v>546</v>
      </c>
      <c r="E25" s="39">
        <f t="shared" si="0"/>
        <v>0.02244</v>
      </c>
      <c r="G25" s="21"/>
    </row>
    <row r="26" spans="2:7" ht="34.5" customHeight="1">
      <c r="B26" s="40" t="s">
        <v>32</v>
      </c>
      <c r="C26" s="38" t="s">
        <v>21</v>
      </c>
      <c r="D26" s="49">
        <v>0</v>
      </c>
      <c r="E26" s="39">
        <f t="shared" si="0"/>
        <v>0</v>
      </c>
      <c r="G26" s="21"/>
    </row>
    <row r="27" spans="2:7" ht="34.5" customHeight="1">
      <c r="B27" s="37" t="s">
        <v>22</v>
      </c>
      <c r="C27" s="38" t="s">
        <v>23</v>
      </c>
      <c r="D27" s="49">
        <f>720000/1000</f>
        <v>720</v>
      </c>
      <c r="E27" s="39">
        <f t="shared" si="0"/>
        <v>0.02959</v>
      </c>
      <c r="G27" s="21"/>
    </row>
    <row r="28" spans="2:8" ht="34.5" customHeight="1">
      <c r="B28" s="37" t="s">
        <v>25</v>
      </c>
      <c r="C28" s="38" t="s">
        <v>24</v>
      </c>
      <c r="D28" s="49">
        <f>120000/1000</f>
        <v>120</v>
      </c>
      <c r="E28" s="39">
        <f t="shared" si="0"/>
        <v>0.00493</v>
      </c>
      <c r="G28" s="21"/>
      <c r="H28" s="21"/>
    </row>
    <row r="29" spans="2:7" ht="34.5" customHeight="1">
      <c r="B29" s="40" t="s">
        <v>60</v>
      </c>
      <c r="C29" s="38" t="s">
        <v>4</v>
      </c>
      <c r="D29" s="49">
        <f>D31+D32+D30</f>
        <v>196.63187999999997</v>
      </c>
      <c r="E29" s="39">
        <f t="shared" si="0"/>
        <v>0.00808</v>
      </c>
      <c r="G29" s="21"/>
    </row>
    <row r="30" spans="2:10" ht="34.5" customHeight="1">
      <c r="B30" s="37" t="s">
        <v>42</v>
      </c>
      <c r="C30" s="38" t="s">
        <v>12</v>
      </c>
      <c r="D30" s="50">
        <f>106591.59/1000</f>
        <v>106.59159</v>
      </c>
      <c r="E30" s="39">
        <f t="shared" si="0"/>
        <v>0.00438</v>
      </c>
      <c r="F30" s="22"/>
      <c r="G30" s="21"/>
      <c r="J30" s="22"/>
    </row>
    <row r="31" spans="2:7" ht="34.5" customHeight="1">
      <c r="B31" s="37" t="s">
        <v>29</v>
      </c>
      <c r="C31" s="38" t="s">
        <v>13</v>
      </c>
      <c r="D31" s="49">
        <f>89240.29/1000</f>
        <v>89.24028999999999</v>
      </c>
      <c r="E31" s="39">
        <f t="shared" si="0"/>
        <v>0.00367</v>
      </c>
      <c r="G31" s="21"/>
    </row>
    <row r="32" spans="2:13" ht="34.5" customHeight="1">
      <c r="B32" s="37" t="s">
        <v>39</v>
      </c>
      <c r="C32" s="38" t="s">
        <v>61</v>
      </c>
      <c r="D32" s="49">
        <f>800/1000</f>
        <v>0.8</v>
      </c>
      <c r="E32" s="39">
        <f t="shared" si="0"/>
        <v>3E-05</v>
      </c>
      <c r="G32" s="21"/>
      <c r="M32" s="24"/>
    </row>
    <row r="33" spans="2:13" ht="34.5" customHeight="1">
      <c r="B33" s="41" t="s">
        <v>26</v>
      </c>
      <c r="C33" s="38" t="s">
        <v>5</v>
      </c>
      <c r="D33" s="49">
        <f>73584051.43/1000</f>
        <v>73584.05143</v>
      </c>
      <c r="E33" s="39">
        <f t="shared" si="0"/>
        <v>3.02452</v>
      </c>
      <c r="G33" s="21"/>
      <c r="M33" s="24"/>
    </row>
    <row r="34" spans="2:7" ht="34.5" customHeight="1">
      <c r="B34" s="42" t="s">
        <v>40</v>
      </c>
      <c r="C34" s="43" t="s">
        <v>6</v>
      </c>
      <c r="D34" s="51">
        <f>D33-D23</f>
        <v>71598.05143</v>
      </c>
      <c r="E34" s="44">
        <f t="shared" si="0"/>
        <v>2.94289</v>
      </c>
      <c r="G34" s="21"/>
    </row>
    <row r="35" spans="2:7" ht="34.5" customHeight="1">
      <c r="B35" s="37" t="s">
        <v>27</v>
      </c>
      <c r="C35" s="38" t="s">
        <v>7</v>
      </c>
      <c r="D35" s="49">
        <f>D29+D23</f>
        <v>2182.63188</v>
      </c>
      <c r="E35" s="39">
        <f t="shared" si="0"/>
        <v>0.08971</v>
      </c>
      <c r="G35" s="21"/>
    </row>
    <row r="36" spans="2:7" ht="34.5" customHeight="1" thickBot="1">
      <c r="B36" s="45" t="s">
        <v>28</v>
      </c>
      <c r="C36" s="46" t="s">
        <v>8</v>
      </c>
      <c r="D36" s="52">
        <v>0</v>
      </c>
      <c r="E36" s="47">
        <f t="shared" si="0"/>
        <v>0</v>
      </c>
      <c r="G36" s="21"/>
    </row>
    <row r="37" spans="2:5" ht="22.5" customHeight="1">
      <c r="B37" s="10"/>
      <c r="C37" s="11"/>
      <c r="D37" s="12"/>
      <c r="E37" s="13"/>
    </row>
    <row r="38" spans="2:5" ht="33.75" customHeight="1">
      <c r="B38" s="59" t="s">
        <v>62</v>
      </c>
      <c r="C38" s="55"/>
      <c r="D38" s="55"/>
      <c r="E38" s="55"/>
    </row>
    <row r="39" spans="2:5" ht="12.75">
      <c r="B39" s="56"/>
      <c r="C39" s="56"/>
      <c r="D39" s="56"/>
      <c r="E39" s="56"/>
    </row>
    <row r="40" spans="2:5" ht="16.5" customHeight="1">
      <c r="B40" s="7"/>
      <c r="C40" s="6"/>
      <c r="D40" s="12"/>
      <c r="E40" s="8"/>
    </row>
    <row r="41" spans="2:5" ht="16.5" customHeight="1">
      <c r="B41" s="7"/>
      <c r="C41" s="6"/>
      <c r="D41" s="12"/>
      <c r="E41" s="8"/>
    </row>
    <row r="42" spans="2:3" ht="12.75">
      <c r="B42" s="3" t="s">
        <v>1</v>
      </c>
      <c r="C42" s="6"/>
    </row>
    <row r="43" spans="2:5" s="16" customFormat="1" ht="15.75">
      <c r="B43" s="53" t="s">
        <v>43</v>
      </c>
      <c r="C43" s="53"/>
      <c r="D43" s="53"/>
      <c r="E43" s="53"/>
    </row>
    <row r="44" spans="2:5" s="16" customFormat="1" ht="15.75">
      <c r="B44" s="15"/>
      <c r="C44" s="15"/>
      <c r="D44" s="15"/>
      <c r="E44" s="15"/>
    </row>
    <row r="45" spans="2:5" s="16" customFormat="1" ht="15.75">
      <c r="B45" s="15"/>
      <c r="C45" s="15"/>
      <c r="D45" s="15"/>
      <c r="E45" s="15"/>
    </row>
    <row r="46" spans="2:5" s="16" customFormat="1" ht="15.75">
      <c r="B46" s="17"/>
      <c r="C46" s="18"/>
      <c r="D46" s="19"/>
      <c r="E46" s="17"/>
    </row>
    <row r="47" spans="2:5" s="16" customFormat="1" ht="15.75" customHeight="1">
      <c r="B47" s="53" t="s">
        <v>48</v>
      </c>
      <c r="C47" s="53"/>
      <c r="D47" s="53"/>
      <c r="E47" s="53"/>
    </row>
    <row r="48" spans="3:4" ht="12.75">
      <c r="C48" s="4"/>
      <c r="D48" s="12"/>
    </row>
    <row r="49" ht="12.75">
      <c r="C49" s="4"/>
    </row>
    <row r="54" ht="12.75">
      <c r="B54" s="25" t="s">
        <v>58</v>
      </c>
    </row>
    <row r="55" ht="12.75">
      <c r="B55" s="25" t="s">
        <v>57</v>
      </c>
    </row>
    <row r="56" ht="12.75">
      <c r="B56" s="25" t="s">
        <v>56</v>
      </c>
    </row>
    <row r="57" ht="12.75">
      <c r="B57" s="25" t="s">
        <v>55</v>
      </c>
    </row>
    <row r="58" ht="12.75">
      <c r="B58" s="25" t="s">
        <v>54</v>
      </c>
    </row>
    <row r="59" ht="12.75">
      <c r="B59" s="25" t="s">
        <v>53</v>
      </c>
    </row>
    <row r="60" ht="12.75">
      <c r="B60" s="25" t="s">
        <v>52</v>
      </c>
    </row>
    <row r="61" ht="13.5" customHeight="1">
      <c r="B61" s="25" t="s">
        <v>51</v>
      </c>
    </row>
    <row r="62" ht="12.75">
      <c r="B62" s="25" t="s">
        <v>50</v>
      </c>
    </row>
    <row r="63" ht="12.75">
      <c r="B63" s="25" t="s">
        <v>49</v>
      </c>
    </row>
  </sheetData>
  <sheetProtection/>
  <mergeCells count="23">
    <mergeCell ref="B18:E18"/>
    <mergeCell ref="B15:E15"/>
    <mergeCell ref="B13:E13"/>
    <mergeCell ref="B14:E14"/>
    <mergeCell ref="B1:E1"/>
    <mergeCell ref="B2:E2"/>
    <mergeCell ref="B11:E11"/>
    <mergeCell ref="B7:E7"/>
    <mergeCell ref="B8:E8"/>
    <mergeCell ref="B9:E9"/>
    <mergeCell ref="B10:E10"/>
    <mergeCell ref="B3:E3"/>
    <mergeCell ref="B4:E4"/>
    <mergeCell ref="B43:E43"/>
    <mergeCell ref="B47:E47"/>
    <mergeCell ref="D20:E20"/>
    <mergeCell ref="B38:E38"/>
    <mergeCell ref="B39:E39"/>
    <mergeCell ref="B5:E5"/>
    <mergeCell ref="B6:E6"/>
    <mergeCell ref="B12:E12"/>
    <mergeCell ref="B16:E16"/>
    <mergeCell ref="B17:E17"/>
  </mergeCells>
  <printOptions/>
  <pageMargins left="0.2362204724409449" right="0.2755905511811024" top="0.3937007874015748" bottom="0.1968503937007874" header="0.31496062992125984" footer="0.11811023622047245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tabSelected="1" zoomScale="80" zoomScaleNormal="80" zoomScalePageLayoutView="0" workbookViewId="0" topLeftCell="A1">
      <selection activeCell="I29" sqref="I29"/>
    </sheetView>
  </sheetViews>
  <sheetFormatPr defaultColWidth="9.00390625" defaultRowHeight="12.75"/>
  <cols>
    <col min="1" max="1" width="4.875" style="3" customWidth="1"/>
    <col min="2" max="2" width="97.125" style="3" customWidth="1"/>
    <col min="3" max="3" width="8.625" style="3" bestFit="1" customWidth="1"/>
    <col min="4" max="4" width="14.25390625" style="14" bestFit="1" customWidth="1"/>
    <col min="5" max="5" width="17.875" style="3" customWidth="1"/>
    <col min="6" max="6" width="9.125" style="3" customWidth="1"/>
    <col min="7" max="7" width="17.00390625" style="3" bestFit="1" customWidth="1"/>
    <col min="8" max="8" width="13.00390625" style="3" bestFit="1" customWidth="1"/>
    <col min="9" max="9" width="17.75390625" style="3" bestFit="1" customWidth="1"/>
    <col min="10" max="16384" width="9.125" style="3" customWidth="1"/>
  </cols>
  <sheetData>
    <row r="1" spans="2:5" ht="18.75">
      <c r="B1" s="57" t="s">
        <v>44</v>
      </c>
      <c r="C1" s="57"/>
      <c r="D1" s="57"/>
      <c r="E1" s="57"/>
    </row>
    <row r="2" spans="2:5" ht="18.75">
      <c r="B2" s="57" t="s">
        <v>45</v>
      </c>
      <c r="C2" s="57"/>
      <c r="D2" s="57"/>
      <c r="E2" s="57"/>
    </row>
    <row r="3" spans="2:5" ht="18.75">
      <c r="B3" s="57" t="s">
        <v>14</v>
      </c>
      <c r="C3" s="57"/>
      <c r="D3" s="57"/>
      <c r="E3" s="57"/>
    </row>
    <row r="4" spans="2:5" ht="18.75">
      <c r="B4" s="57" t="s">
        <v>15</v>
      </c>
      <c r="C4" s="57"/>
      <c r="D4" s="57"/>
      <c r="E4" s="57"/>
    </row>
    <row r="5" spans="2:5" ht="18.75">
      <c r="B5" s="57" t="s">
        <v>16</v>
      </c>
      <c r="C5" s="57"/>
      <c r="D5" s="57"/>
      <c r="E5" s="57"/>
    </row>
    <row r="6" spans="2:5" ht="18.75">
      <c r="B6" s="57" t="s">
        <v>47</v>
      </c>
      <c r="C6" s="57"/>
      <c r="D6" s="57"/>
      <c r="E6" s="57"/>
    </row>
    <row r="7" spans="2:5" s="23" customFormat="1" ht="15.75" customHeight="1">
      <c r="B7" s="60" t="s">
        <v>63</v>
      </c>
      <c r="C7" s="60"/>
      <c r="D7" s="60"/>
      <c r="E7" s="60"/>
    </row>
    <row r="8" spans="2:5" s="23" customFormat="1" ht="12.75">
      <c r="B8" s="58" t="s">
        <v>33</v>
      </c>
      <c r="C8" s="58"/>
      <c r="D8" s="58"/>
      <c r="E8" s="58"/>
    </row>
    <row r="9" spans="2:5" s="23" customFormat="1" ht="15.75">
      <c r="B9" s="60" t="s">
        <v>64</v>
      </c>
      <c r="C9" s="60"/>
      <c r="D9" s="60"/>
      <c r="E9" s="60"/>
    </row>
    <row r="10" spans="2:5" s="23" customFormat="1" ht="12.75">
      <c r="B10" s="58" t="s">
        <v>34</v>
      </c>
      <c r="C10" s="58"/>
      <c r="D10" s="58"/>
      <c r="E10" s="58"/>
    </row>
    <row r="11" spans="2:5" s="23" customFormat="1" ht="12.75">
      <c r="B11" s="58" t="s">
        <v>35</v>
      </c>
      <c r="C11" s="58"/>
      <c r="D11" s="58"/>
      <c r="E11" s="58"/>
    </row>
    <row r="12" spans="2:5" s="23" customFormat="1" ht="15.75">
      <c r="B12" s="60" t="s">
        <v>30</v>
      </c>
      <c r="C12" s="60"/>
      <c r="D12" s="60"/>
      <c r="E12" s="60"/>
    </row>
    <row r="13" spans="2:5" s="23" customFormat="1" ht="12.75">
      <c r="B13" s="58" t="s">
        <v>0</v>
      </c>
      <c r="C13" s="58"/>
      <c r="D13" s="58"/>
      <c r="E13" s="58"/>
    </row>
    <row r="14" spans="2:5" s="23" customFormat="1" ht="15.75">
      <c r="B14" s="60" t="s">
        <v>41</v>
      </c>
      <c r="C14" s="60"/>
      <c r="D14" s="60"/>
      <c r="E14" s="60"/>
    </row>
    <row r="15" spans="2:5" s="23" customFormat="1" ht="15.75" customHeight="1">
      <c r="B15" s="58" t="s">
        <v>36</v>
      </c>
      <c r="C15" s="58"/>
      <c r="D15" s="58"/>
      <c r="E15" s="58"/>
    </row>
    <row r="16" spans="2:5" s="23" customFormat="1" ht="15.75" customHeight="1">
      <c r="B16" s="58" t="s">
        <v>37</v>
      </c>
      <c r="C16" s="58"/>
      <c r="D16" s="58"/>
      <c r="E16" s="58"/>
    </row>
    <row r="17" spans="2:5" s="23" customFormat="1" ht="15.75" customHeight="1">
      <c r="B17" s="60" t="s">
        <v>46</v>
      </c>
      <c r="C17" s="60"/>
      <c r="D17" s="60"/>
      <c r="E17" s="60"/>
    </row>
    <row r="18" spans="2:5" s="23" customFormat="1" ht="12.75">
      <c r="B18" s="58" t="s">
        <v>38</v>
      </c>
      <c r="C18" s="58"/>
      <c r="D18" s="58"/>
      <c r="E18" s="58"/>
    </row>
    <row r="19" spans="2:4" ht="11.25" customHeight="1">
      <c r="B19" s="2"/>
      <c r="C19" s="2"/>
      <c r="D19" s="9"/>
    </row>
    <row r="20" spans="2:5" ht="15.75" thickBot="1">
      <c r="B20" s="1"/>
      <c r="C20" s="1"/>
      <c r="D20" s="54" t="s">
        <v>9</v>
      </c>
      <c r="E20" s="54"/>
    </row>
    <row r="21" spans="2:6" ht="72" thickBot="1">
      <c r="B21" s="26" t="s">
        <v>17</v>
      </c>
      <c r="C21" s="27" t="s">
        <v>2</v>
      </c>
      <c r="D21" s="28" t="s">
        <v>18</v>
      </c>
      <c r="E21" s="29" t="s">
        <v>19</v>
      </c>
      <c r="F21" s="5"/>
    </row>
    <row r="22" spans="2:5" ht="15" thickBot="1">
      <c r="B22" s="30">
        <v>1</v>
      </c>
      <c r="C22" s="31">
        <v>2</v>
      </c>
      <c r="D22" s="32">
        <v>3</v>
      </c>
      <c r="E22" s="33">
        <v>4</v>
      </c>
    </row>
    <row r="23" spans="2:7" ht="34.5" customHeight="1">
      <c r="B23" s="34" t="s">
        <v>31</v>
      </c>
      <c r="C23" s="35" t="s">
        <v>3</v>
      </c>
      <c r="D23" s="48">
        <v>1986</v>
      </c>
      <c r="E23" s="36">
        <v>0.08163</v>
      </c>
      <c r="G23" s="21"/>
    </row>
    <row r="24" spans="2:9" ht="34.5" customHeight="1">
      <c r="B24" s="37" t="s">
        <v>20</v>
      </c>
      <c r="C24" s="38" t="s">
        <v>10</v>
      </c>
      <c r="D24" s="49">
        <v>600</v>
      </c>
      <c r="E24" s="39">
        <v>0.02466</v>
      </c>
      <c r="G24" s="21"/>
      <c r="I24" s="20"/>
    </row>
    <row r="25" spans="2:7" ht="34.5" customHeight="1">
      <c r="B25" s="40" t="s">
        <v>59</v>
      </c>
      <c r="C25" s="38" t="s">
        <v>11</v>
      </c>
      <c r="D25" s="49">
        <v>546</v>
      </c>
      <c r="E25" s="39">
        <v>0.02244</v>
      </c>
      <c r="G25" s="21"/>
    </row>
    <row r="26" spans="2:7" ht="34.5" customHeight="1">
      <c r="B26" s="40" t="s">
        <v>32</v>
      </c>
      <c r="C26" s="38" t="s">
        <v>21</v>
      </c>
      <c r="D26" s="49">
        <v>0</v>
      </c>
      <c r="E26" s="39">
        <v>0</v>
      </c>
      <c r="G26" s="21"/>
    </row>
    <row r="27" spans="2:7" ht="34.5" customHeight="1">
      <c r="B27" s="37" t="s">
        <v>22</v>
      </c>
      <c r="C27" s="38" t="s">
        <v>23</v>
      </c>
      <c r="D27" s="49">
        <v>720</v>
      </c>
      <c r="E27" s="39">
        <v>0.02959</v>
      </c>
      <c r="G27" s="21"/>
    </row>
    <row r="28" spans="2:8" ht="34.5" customHeight="1">
      <c r="B28" s="37" t="s">
        <v>25</v>
      </c>
      <c r="C28" s="38" t="s">
        <v>24</v>
      </c>
      <c r="D28" s="49">
        <v>120</v>
      </c>
      <c r="E28" s="39">
        <v>0.00493</v>
      </c>
      <c r="G28" s="21"/>
      <c r="H28" s="21"/>
    </row>
    <row r="29" spans="2:7" ht="34.5" customHeight="1">
      <c r="B29" s="40" t="s">
        <v>60</v>
      </c>
      <c r="C29" s="38" t="s">
        <v>4</v>
      </c>
      <c r="D29" s="49">
        <v>196.63187999999997</v>
      </c>
      <c r="E29" s="39">
        <v>0.00808</v>
      </c>
      <c r="G29" s="21"/>
    </row>
    <row r="30" spans="2:10" ht="34.5" customHeight="1">
      <c r="B30" s="37" t="s">
        <v>42</v>
      </c>
      <c r="C30" s="38" t="s">
        <v>12</v>
      </c>
      <c r="D30" s="50">
        <v>106.59159</v>
      </c>
      <c r="E30" s="39">
        <v>0.00438</v>
      </c>
      <c r="F30" s="22"/>
      <c r="G30" s="21"/>
      <c r="J30" s="22"/>
    </row>
    <row r="31" spans="2:7" ht="34.5" customHeight="1">
      <c r="B31" s="37" t="s">
        <v>29</v>
      </c>
      <c r="C31" s="38" t="s">
        <v>13</v>
      </c>
      <c r="D31" s="49">
        <v>89.24028999999999</v>
      </c>
      <c r="E31" s="39">
        <v>0.00367</v>
      </c>
      <c r="G31" s="21"/>
    </row>
    <row r="32" spans="2:13" ht="34.5" customHeight="1">
      <c r="B32" s="37" t="s">
        <v>39</v>
      </c>
      <c r="C32" s="38" t="s">
        <v>61</v>
      </c>
      <c r="D32" s="49">
        <v>0.8</v>
      </c>
      <c r="E32" s="39">
        <v>3E-05</v>
      </c>
      <c r="G32" s="21"/>
      <c r="M32" s="24"/>
    </row>
    <row r="33" spans="2:13" ht="34.5" customHeight="1">
      <c r="B33" s="41" t="s">
        <v>26</v>
      </c>
      <c r="C33" s="38" t="s">
        <v>5</v>
      </c>
      <c r="D33" s="49">
        <v>73584.05143</v>
      </c>
      <c r="E33" s="39">
        <v>3.02452</v>
      </c>
      <c r="G33" s="21"/>
      <c r="M33" s="24"/>
    </row>
    <row r="34" spans="2:7" ht="34.5" customHeight="1">
      <c r="B34" s="42" t="s">
        <v>40</v>
      </c>
      <c r="C34" s="43" t="s">
        <v>6</v>
      </c>
      <c r="D34" s="51">
        <v>71598.05143</v>
      </c>
      <c r="E34" s="44">
        <v>2.94289</v>
      </c>
      <c r="G34" s="21"/>
    </row>
    <row r="35" spans="2:7" ht="34.5" customHeight="1">
      <c r="B35" s="37" t="s">
        <v>27</v>
      </c>
      <c r="C35" s="38" t="s">
        <v>7</v>
      </c>
      <c r="D35" s="49">
        <v>2182.63188</v>
      </c>
      <c r="E35" s="39">
        <v>0.08971</v>
      </c>
      <c r="G35" s="21"/>
    </row>
    <row r="36" spans="2:7" ht="34.5" customHeight="1" thickBot="1">
      <c r="B36" s="45" t="s">
        <v>28</v>
      </c>
      <c r="C36" s="46" t="s">
        <v>8</v>
      </c>
      <c r="D36" s="52">
        <v>0</v>
      </c>
      <c r="E36" s="47">
        <v>0</v>
      </c>
      <c r="G36" s="21"/>
    </row>
    <row r="37" spans="2:5" ht="22.5" customHeight="1">
      <c r="B37" s="10"/>
      <c r="C37" s="11"/>
      <c r="D37" s="12"/>
      <c r="E37" s="13"/>
    </row>
    <row r="38" spans="2:5" ht="33.75" customHeight="1">
      <c r="B38" s="59" t="s">
        <v>62</v>
      </c>
      <c r="C38" s="55"/>
      <c r="D38" s="55"/>
      <c r="E38" s="55"/>
    </row>
    <row r="39" spans="2:5" ht="12.75">
      <c r="B39" s="56"/>
      <c r="C39" s="56"/>
      <c r="D39" s="56"/>
      <c r="E39" s="56"/>
    </row>
    <row r="40" spans="2:5" ht="16.5" customHeight="1">
      <c r="B40" s="7"/>
      <c r="C40" s="6"/>
      <c r="D40" s="12"/>
      <c r="E40" s="8"/>
    </row>
    <row r="41" spans="2:5" ht="16.5" customHeight="1">
      <c r="B41" s="7"/>
      <c r="C41" s="6"/>
      <c r="D41" s="12"/>
      <c r="E41" s="8"/>
    </row>
    <row r="42" spans="2:3" ht="12.75">
      <c r="B42" s="3" t="s">
        <v>1</v>
      </c>
      <c r="C42" s="6"/>
    </row>
    <row r="43" spans="2:5" s="16" customFormat="1" ht="15.75">
      <c r="B43" s="53" t="s">
        <v>43</v>
      </c>
      <c r="C43" s="53"/>
      <c r="D43" s="53"/>
      <c r="E43" s="53"/>
    </row>
    <row r="44" spans="2:5" s="16" customFormat="1" ht="15.75">
      <c r="B44" s="15"/>
      <c r="C44" s="15"/>
      <c r="D44" s="15"/>
      <c r="E44" s="15"/>
    </row>
    <row r="45" spans="2:5" s="16" customFormat="1" ht="15.75">
      <c r="B45" s="15"/>
      <c r="C45" s="15"/>
      <c r="D45" s="15"/>
      <c r="E45" s="15"/>
    </row>
    <row r="46" spans="2:5" s="16" customFormat="1" ht="15.75">
      <c r="B46" s="17"/>
      <c r="C46" s="18"/>
      <c r="D46" s="19"/>
      <c r="E46" s="17"/>
    </row>
    <row r="47" spans="2:5" s="16" customFormat="1" ht="15.75" customHeight="1">
      <c r="B47" s="53" t="s">
        <v>48</v>
      </c>
      <c r="C47" s="53"/>
      <c r="D47" s="53"/>
      <c r="E47" s="53"/>
    </row>
    <row r="48" spans="3:4" ht="12.75">
      <c r="C48" s="4"/>
      <c r="D48" s="12"/>
    </row>
    <row r="49" ht="12.75">
      <c r="C49" s="4"/>
    </row>
  </sheetData>
  <sheetProtection/>
  <mergeCells count="23">
    <mergeCell ref="D20:E20"/>
    <mergeCell ref="B38:E38"/>
    <mergeCell ref="B39:E39"/>
    <mergeCell ref="B43:E43"/>
    <mergeCell ref="B47:E47"/>
    <mergeCell ref="B13:E13"/>
    <mergeCell ref="B14:E14"/>
    <mergeCell ref="B15:E15"/>
    <mergeCell ref="B16:E16"/>
    <mergeCell ref="B17:E17"/>
    <mergeCell ref="B18:E18"/>
    <mergeCell ref="B7:E7"/>
    <mergeCell ref="B8:E8"/>
    <mergeCell ref="B9:E9"/>
    <mergeCell ref="B10:E10"/>
    <mergeCell ref="B11:E11"/>
    <mergeCell ref="B12:E12"/>
    <mergeCell ref="B1:E1"/>
    <mergeCell ref="B2:E2"/>
    <mergeCell ref="B3:E3"/>
    <mergeCell ref="B4:E4"/>
    <mergeCell ref="B5:E5"/>
    <mergeCell ref="B6:E6"/>
  </mergeCells>
  <printOptions/>
  <pageMargins left="0.2362204724409449" right="0.2755905511811024" top="0.3937007874015748" bottom="0.1968503937007874" header="0.31496062992125984" footer="0.118110236220472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Hugaeva Ella</cp:lastModifiedBy>
  <cp:lastPrinted>2016-01-18T11:32:26Z</cp:lastPrinted>
  <dcterms:created xsi:type="dcterms:W3CDTF">2003-04-25T05:37:48Z</dcterms:created>
  <dcterms:modified xsi:type="dcterms:W3CDTF">2016-01-18T11:33:06Z</dcterms:modified>
  <cp:category/>
  <cp:version/>
  <cp:contentType/>
  <cp:contentStatus/>
</cp:coreProperties>
</file>